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00"/>
  </bookViews>
  <sheets>
    <sheet name="Air&amp;Water 99% killing rate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E4" i="3" l="1"/>
  <c r="D4" i="3"/>
  <c r="G4" i="3" l="1"/>
  <c r="C4" i="3"/>
  <c r="P41" i="3" l="1"/>
  <c r="P26" i="3"/>
  <c r="P27" i="3"/>
  <c r="P17" i="3"/>
  <c r="P28" i="3"/>
  <c r="P15" i="3"/>
  <c r="L20" i="3"/>
  <c r="L38" i="3"/>
  <c r="L24" i="3"/>
  <c r="L5" i="3"/>
  <c r="L26" i="3"/>
  <c r="L35" i="3"/>
  <c r="L30" i="3"/>
  <c r="P7" i="3"/>
  <c r="P32" i="3"/>
  <c r="L25" i="3"/>
  <c r="L27" i="3"/>
  <c r="H4" i="3"/>
  <c r="L31" i="3"/>
  <c r="L37" i="3"/>
  <c r="L33" i="3"/>
  <c r="L6" i="3"/>
  <c r="L9" i="3"/>
  <c r="L41" i="3"/>
  <c r="L13" i="3"/>
  <c r="L47" i="3"/>
  <c r="L43" i="3"/>
  <c r="P5" i="3"/>
  <c r="P39" i="3"/>
  <c r="L19" i="3"/>
  <c r="P33" i="3"/>
  <c r="L28" i="3"/>
  <c r="P8" i="3"/>
  <c r="P19" i="3"/>
  <c r="L29" i="3"/>
  <c r="L21" i="3"/>
  <c r="L46" i="3"/>
  <c r="L8" i="3"/>
  <c r="L18" i="3"/>
  <c r="P14" i="3"/>
  <c r="P6" i="3"/>
  <c r="L7" i="3"/>
  <c r="P9" i="3"/>
  <c r="L44" i="3"/>
  <c r="P18" i="3"/>
  <c r="P16" i="3"/>
  <c r="P21" i="3"/>
  <c r="P20" i="3"/>
  <c r="P30" i="3"/>
  <c r="L34" i="3"/>
  <c r="L4" i="3"/>
  <c r="L39" i="3"/>
  <c r="P22" i="3"/>
  <c r="P13" i="3"/>
  <c r="L22" i="3"/>
  <c r="L15" i="3"/>
  <c r="L11" i="3"/>
  <c r="L12" i="3"/>
  <c r="L23" i="3"/>
  <c r="P40" i="3"/>
  <c r="L45" i="3"/>
</calcChain>
</file>

<file path=xl/sharedStrings.xml><?xml version="1.0" encoding="utf-8"?>
<sst xmlns="http://schemas.openxmlformats.org/spreadsheetml/2006/main" count="119" uniqueCount="109">
  <si>
    <t>I (µW/cm2)</t>
  </si>
  <si>
    <t>I (W/m2)</t>
  </si>
  <si>
    <t>d (m)</t>
  </si>
  <si>
    <t>I (mW/cm2)</t>
  </si>
  <si>
    <t>Bacteria</t>
  </si>
  <si>
    <t>Dose</t>
  </si>
  <si>
    <t>Bacillius anthracis</t>
  </si>
  <si>
    <t>B. megatherium sp. (spores)</t>
  </si>
  <si>
    <t>B. megatherium sp. (veg)</t>
  </si>
  <si>
    <t>B. parathyphosus</t>
  </si>
  <si>
    <t>B. suptillis</t>
  </si>
  <si>
    <t>B. suptillis spores</t>
  </si>
  <si>
    <t>Campylobacter jejuni</t>
  </si>
  <si>
    <t>Clostridium tetani</t>
  </si>
  <si>
    <t>Corynebacterrium diphteriae</t>
  </si>
  <si>
    <t>Dysentery bacilli</t>
  </si>
  <si>
    <t>Exposition Time</t>
  </si>
  <si>
    <t>Eberthella typhosa</t>
  </si>
  <si>
    <t>Eschrichia coli</t>
  </si>
  <si>
    <t>Klebsiella terrifani</t>
  </si>
  <si>
    <t>Legionella pneumophila</t>
  </si>
  <si>
    <t>Micrococcus candidus</t>
  </si>
  <si>
    <t>Micrococcus sphaeroides</t>
  </si>
  <si>
    <t>Mycobacterium tuberculosis</t>
  </si>
  <si>
    <t>Neisseria catarrhalis</t>
  </si>
  <si>
    <t>Phytomonas tumefaciens</t>
  </si>
  <si>
    <t>Pseudomonas aeruginosa</t>
  </si>
  <si>
    <t>Pseudomonas fluorescent</t>
  </si>
  <si>
    <t>Proteus vulgaris</t>
  </si>
  <si>
    <t>Salmonella enteritidis</t>
  </si>
  <si>
    <t>Salmonella paratyphi</t>
  </si>
  <si>
    <t>Salmonella typhimirium</t>
  </si>
  <si>
    <t>Sarcina lutea</t>
  </si>
  <si>
    <t>Seratia marcescens</t>
  </si>
  <si>
    <t>Shigella paradysenteriae</t>
  </si>
  <si>
    <t>Shigella sonnei</t>
  </si>
  <si>
    <t>Spirillum rubrum</t>
  </si>
  <si>
    <t>Staphylococcus albus</t>
  </si>
  <si>
    <t>Staphylococcus aureus</t>
  </si>
  <si>
    <t>Streptococcus faecalis</t>
  </si>
  <si>
    <t>Streptococcus hemoluticus</t>
  </si>
  <si>
    <t>Streptococcus lactus</t>
  </si>
  <si>
    <t>Streptococcus viridans</t>
  </si>
  <si>
    <t>Sentertidis</t>
  </si>
  <si>
    <t>Vibrio chlolerae</t>
  </si>
  <si>
    <t>Yersinia enterocolitica</t>
  </si>
  <si>
    <t>Result</t>
  </si>
  <si>
    <t>Dose (J/m2)</t>
  </si>
  <si>
    <t>Yeasts</t>
  </si>
  <si>
    <t>Bakers yeast</t>
  </si>
  <si>
    <t>Brewers yeast</t>
  </si>
  <si>
    <t>Common yeast cake</t>
  </si>
  <si>
    <t>Saccharomyces cerevisiae</t>
  </si>
  <si>
    <t>Saccharomyces ellipsoideus</t>
  </si>
  <si>
    <t>Saccharomyces sp.</t>
  </si>
  <si>
    <t>Mould spores</t>
  </si>
  <si>
    <t>Virus</t>
  </si>
  <si>
    <t>Protozoa</t>
  </si>
  <si>
    <t>Aspergillus flavus</t>
  </si>
  <si>
    <t>Aspergillus glaucus</t>
  </si>
  <si>
    <t>Aspergillus niger</t>
  </si>
  <si>
    <t>Mucor racemosus A</t>
  </si>
  <si>
    <t>Mucor racemosus B</t>
  </si>
  <si>
    <t>Oospora lactis</t>
  </si>
  <si>
    <t>Penicillium digitatum</t>
  </si>
  <si>
    <t>Penicillium expansum</t>
  </si>
  <si>
    <t>Penicillium roqueforti</t>
  </si>
  <si>
    <t>Rhizopus nigricans</t>
  </si>
  <si>
    <t>Hepatitis A</t>
  </si>
  <si>
    <t>Influenza virus</t>
  </si>
  <si>
    <t>MS-2 Coliphase</t>
  </si>
  <si>
    <t>Polio virus</t>
  </si>
  <si>
    <t>Rotavirus</t>
  </si>
  <si>
    <t>Cryptosporidium parvum</t>
  </si>
  <si>
    <t>Giardia lamblia</t>
  </si>
  <si>
    <t>t (s)</t>
  </si>
  <si>
    <t>t (min)</t>
  </si>
  <si>
    <t>Dose (mJ/cm2)</t>
  </si>
  <si>
    <t>Bacillus anthracis spores - Anthrax spores</t>
  </si>
  <si>
    <t>Leptospiracanicola - infectious Jaundice</t>
  </si>
  <si>
    <t>Salmonella typhosa - Typhoid fever</t>
  </si>
  <si>
    <t>Shigella dyseteriae - Dysentery</t>
  </si>
  <si>
    <t>Shigella flexneri - Dysentery</t>
  </si>
  <si>
    <t>Chlorella Vulgaris</t>
  </si>
  <si>
    <t>Nematode Eggs</t>
  </si>
  <si>
    <t>Paramecium</t>
  </si>
  <si>
    <t>Bacteriopfage - E. Coli</t>
  </si>
  <si>
    <t>Tobacco mosaic</t>
  </si>
  <si>
    <t>UV dose to obtain 99% killing rate</t>
  </si>
  <si>
    <t>BATTERI E VIRUS</t>
  </si>
  <si>
    <t>Irradiance (W/m2)</t>
  </si>
  <si>
    <t xml:space="preserve">Disinfection time (min) </t>
  </si>
  <si>
    <t>UVLOGIKA SYSTEM</t>
  </si>
  <si>
    <t>Irradiance</t>
  </si>
  <si>
    <t>Distance</t>
  </si>
  <si>
    <t>INSTALLAZIONE A PLAFONE</t>
  </si>
  <si>
    <t>Altezza</t>
  </si>
  <si>
    <t>Copertura</t>
  </si>
  <si>
    <t>Tempo sanificazione</t>
  </si>
  <si>
    <t>1 m</t>
  </si>
  <si>
    <t>2 m</t>
  </si>
  <si>
    <t>3 m</t>
  </si>
  <si>
    <t>3 m2</t>
  </si>
  <si>
    <t>6 m2</t>
  </si>
  <si>
    <t>16 m2</t>
  </si>
  <si>
    <t>2 - 8 min</t>
  </si>
  <si>
    <t>8 - 15 min</t>
  </si>
  <si>
    <t>15 - 45 min</t>
  </si>
  <si>
    <t>SARS-CoV-2 (Covid-19)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</si>
</sst>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CCFF"/>
      <color rgb="FFA88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80" zoomScaleNormal="80" workbookViewId="0">
      <selection activeCell="A5" sqref="A5"/>
    </sheetView>
  </sheetViews>
  <sheetFormatPr defaultColWidth="9.140625" defaultRowHeight="15" x14ac:dyDescent="0.25"/>
  <cols>
    <col min="1" max="8" width="15" style="12" customWidth="1"/>
    <col min="9" max="9" width="9.140625" style="12"/>
    <col min="10" max="10" width="29.7109375" style="13" customWidth="1"/>
    <col min="11" max="13" width="9.140625" style="12"/>
    <col min="14" max="14" width="29.42578125" style="12" customWidth="1"/>
    <col min="15" max="16384" width="9.140625" style="12"/>
  </cols>
  <sheetData>
    <row r="1" spans="1:16" ht="23.25" x14ac:dyDescent="0.25">
      <c r="A1" s="57" t="s">
        <v>92</v>
      </c>
      <c r="B1" s="57"/>
      <c r="C1" s="57"/>
      <c r="D1" s="57"/>
      <c r="E1" s="57"/>
      <c r="F1" s="57"/>
      <c r="G1" s="57"/>
      <c r="H1" s="57"/>
    </row>
    <row r="2" spans="1:16" ht="15" customHeight="1" x14ac:dyDescent="0.25">
      <c r="A2" s="26" t="s">
        <v>94</v>
      </c>
      <c r="B2" s="48" t="s">
        <v>93</v>
      </c>
      <c r="C2" s="48"/>
      <c r="D2" s="48"/>
      <c r="E2" s="48" t="s">
        <v>16</v>
      </c>
      <c r="F2" s="48"/>
      <c r="G2" s="48" t="s">
        <v>5</v>
      </c>
      <c r="H2" s="48"/>
      <c r="J2" s="56" t="s">
        <v>88</v>
      </c>
      <c r="K2" s="56"/>
      <c r="L2" s="56"/>
      <c r="N2" s="56" t="s">
        <v>88</v>
      </c>
      <c r="O2" s="56"/>
      <c r="P2" s="56"/>
    </row>
    <row r="3" spans="1:16" ht="31.5" customHeight="1" x14ac:dyDescent="0.25">
      <c r="A3" s="27" t="s">
        <v>2</v>
      </c>
      <c r="B3" s="27" t="s">
        <v>0</v>
      </c>
      <c r="C3" s="27" t="s">
        <v>3</v>
      </c>
      <c r="D3" s="27" t="s">
        <v>1</v>
      </c>
      <c r="E3" s="3" t="s">
        <v>75</v>
      </c>
      <c r="F3" s="3" t="s">
        <v>76</v>
      </c>
      <c r="G3" s="11" t="s">
        <v>47</v>
      </c>
      <c r="H3" s="11" t="s">
        <v>77</v>
      </c>
      <c r="J3" s="23" t="s">
        <v>4</v>
      </c>
      <c r="K3" s="24" t="s">
        <v>47</v>
      </c>
      <c r="L3" s="23" t="s">
        <v>46</v>
      </c>
      <c r="N3" s="23" t="s">
        <v>48</v>
      </c>
      <c r="O3" s="24" t="s">
        <v>47</v>
      </c>
      <c r="P3" s="23" t="s">
        <v>46</v>
      </c>
    </row>
    <row r="4" spans="1:16" ht="21" x14ac:dyDescent="0.25">
      <c r="A4" s="10">
        <v>10</v>
      </c>
      <c r="B4" s="4">
        <f>220*(1/(A4^2))</f>
        <v>2.2000000000000002</v>
      </c>
      <c r="C4" s="5">
        <f>B4*10^-3</f>
        <v>2.2000000000000001E-3</v>
      </c>
      <c r="D4" s="6">
        <f>B4*10^-6*10^4</f>
        <v>2.2000000000000002E-2</v>
      </c>
      <c r="E4" s="7">
        <f>F4*60</f>
        <v>5400</v>
      </c>
      <c r="F4" s="9">
        <v>90</v>
      </c>
      <c r="G4" s="8">
        <f>D4*E4</f>
        <v>118.80000000000001</v>
      </c>
      <c r="H4" s="8">
        <f>G4*10^-1</f>
        <v>11.880000000000003</v>
      </c>
      <c r="J4" s="1" t="s">
        <v>6</v>
      </c>
      <c r="K4" s="2">
        <v>87</v>
      </c>
      <c r="L4" s="26" t="str">
        <f>IF(G4&gt;=K4,"Pass","Fail")</f>
        <v>Pass</v>
      </c>
      <c r="N4" s="1" t="s">
        <v>49</v>
      </c>
      <c r="O4" s="25"/>
      <c r="P4" s="26"/>
    </row>
    <row r="5" spans="1:16" x14ac:dyDescent="0.25">
      <c r="A5" s="14"/>
      <c r="B5" s="15"/>
      <c r="C5" s="16"/>
      <c r="D5" s="17"/>
      <c r="E5" s="18"/>
      <c r="F5" s="16"/>
      <c r="G5" s="14"/>
      <c r="J5" s="1" t="s">
        <v>7</v>
      </c>
      <c r="K5" s="2">
        <v>52</v>
      </c>
      <c r="L5" s="26" t="str">
        <f>IF(G4&gt;=K5,"Pass","Fail")</f>
        <v>Pass</v>
      </c>
      <c r="N5" s="1" t="s">
        <v>50</v>
      </c>
      <c r="O5" s="25">
        <v>66</v>
      </c>
      <c r="P5" s="26" t="str">
        <f>IF(G4&gt;=O5,"Pass","Fail")</f>
        <v>Pass</v>
      </c>
    </row>
    <row r="6" spans="1:16" x14ac:dyDescent="0.25">
      <c r="A6" s="19"/>
      <c r="B6" s="20"/>
      <c r="C6" s="21"/>
      <c r="D6" s="21"/>
      <c r="E6" s="19"/>
      <c r="F6" s="19"/>
      <c r="G6" s="19"/>
      <c r="J6" s="1" t="s">
        <v>8</v>
      </c>
      <c r="K6" s="2">
        <v>25</v>
      </c>
      <c r="L6" s="26" t="str">
        <f>IF(G4&gt;=K6,"Pass","Fail")</f>
        <v>Pass</v>
      </c>
      <c r="N6" s="1" t="s">
        <v>51</v>
      </c>
      <c r="O6" s="25">
        <v>132</v>
      </c>
      <c r="P6" s="26" t="str">
        <f>IF(G4&gt;=O6,"Pass","Fail")</f>
        <v>Fail</v>
      </c>
    </row>
    <row r="7" spans="1:16" x14ac:dyDescent="0.25">
      <c r="A7" s="19"/>
      <c r="B7" s="20"/>
      <c r="C7" s="21"/>
      <c r="D7" s="21"/>
      <c r="E7" s="19"/>
      <c r="F7" s="19"/>
      <c r="G7" s="19"/>
      <c r="J7" s="1" t="s">
        <v>9</v>
      </c>
      <c r="K7" s="2">
        <v>61</v>
      </c>
      <c r="L7" s="26" t="str">
        <f>IF(G4&gt;=K7,"Pass","Fail")</f>
        <v>Pass</v>
      </c>
      <c r="N7" s="1" t="s">
        <v>52</v>
      </c>
      <c r="O7" s="25">
        <v>132</v>
      </c>
      <c r="P7" s="26" t="str">
        <f>IF(G4&gt;=O7,"Pass","Fail")</f>
        <v>Fail</v>
      </c>
    </row>
    <row r="8" spans="1:16" x14ac:dyDescent="0.25">
      <c r="A8" s="19"/>
      <c r="B8" s="20"/>
      <c r="C8" s="21"/>
      <c r="D8" s="21"/>
      <c r="E8" s="19" t="s">
        <v>89</v>
      </c>
      <c r="F8" s="19"/>
      <c r="G8" s="19"/>
      <c r="J8" s="1" t="s">
        <v>10</v>
      </c>
      <c r="K8" s="33">
        <v>110</v>
      </c>
      <c r="L8" s="26" t="str">
        <f>IF(G4&gt;=K8,"Pass","Fail")</f>
        <v>Pass</v>
      </c>
      <c r="N8" s="1" t="s">
        <v>53</v>
      </c>
      <c r="O8" s="25">
        <v>132</v>
      </c>
      <c r="P8" s="26" t="str">
        <f>IF(G4&gt;=O8,"Pass","Fail")</f>
        <v>Fail</v>
      </c>
    </row>
    <row r="9" spans="1:16" ht="30" x14ac:dyDescent="0.25">
      <c r="A9" s="19"/>
      <c r="B9" s="20"/>
      <c r="C9" s="21"/>
      <c r="D9" s="34" t="s">
        <v>90</v>
      </c>
      <c r="E9" s="35" t="s">
        <v>91</v>
      </c>
      <c r="F9" s="19"/>
      <c r="G9" s="19"/>
      <c r="J9" s="1" t="s">
        <v>11</v>
      </c>
      <c r="K9" s="2">
        <v>220</v>
      </c>
      <c r="L9" s="26" t="str">
        <f>IF(G4&gt;=K9,"Pass","Fail")</f>
        <v>Fail</v>
      </c>
      <c r="N9" s="1" t="s">
        <v>54</v>
      </c>
      <c r="O9" s="25">
        <v>176</v>
      </c>
      <c r="P9" s="26" t="str">
        <f>IF(G4&gt;=O9,"Pass","Fail")</f>
        <v>Fail</v>
      </c>
    </row>
    <row r="10" spans="1:16" x14ac:dyDescent="0.25">
      <c r="A10" s="19"/>
      <c r="B10" s="20"/>
      <c r="C10" s="21"/>
      <c r="D10" s="2">
        <v>2.2000000000000002</v>
      </c>
      <c r="E10" s="38">
        <v>2</v>
      </c>
      <c r="F10" s="19"/>
      <c r="G10" s="19"/>
      <c r="J10" s="1" t="s">
        <v>12</v>
      </c>
      <c r="K10" s="2"/>
      <c r="L10" s="26"/>
      <c r="N10" s="49"/>
      <c r="O10" s="50"/>
      <c r="P10" s="51"/>
    </row>
    <row r="11" spans="1:16" x14ac:dyDescent="0.25">
      <c r="A11" s="19"/>
      <c r="B11" s="22"/>
      <c r="C11" s="21"/>
      <c r="D11" s="33">
        <v>2.1</v>
      </c>
      <c r="E11" s="25"/>
      <c r="F11" s="19"/>
      <c r="G11" s="19"/>
      <c r="J11" s="1" t="s">
        <v>13</v>
      </c>
      <c r="K11" s="2">
        <v>220</v>
      </c>
      <c r="L11" s="26" t="str">
        <f>IF(G4&gt;=K11,"Pass","Fail")</f>
        <v>Fail</v>
      </c>
      <c r="N11" s="52" t="s">
        <v>55</v>
      </c>
      <c r="O11" s="54" t="s">
        <v>47</v>
      </c>
      <c r="P11" s="54" t="s">
        <v>46</v>
      </c>
    </row>
    <row r="12" spans="1:16" x14ac:dyDescent="0.25">
      <c r="D12" s="2">
        <v>2</v>
      </c>
      <c r="E12" s="25"/>
      <c r="J12" s="1" t="s">
        <v>14</v>
      </c>
      <c r="K12" s="2">
        <v>65</v>
      </c>
      <c r="L12" s="26" t="str">
        <f>IF(G4&gt;=K12,"Pass","Fail")</f>
        <v>Pass</v>
      </c>
      <c r="N12" s="53"/>
      <c r="O12" s="55"/>
      <c r="P12" s="55"/>
    </row>
    <row r="13" spans="1:16" x14ac:dyDescent="0.25">
      <c r="D13" s="2">
        <v>1.9</v>
      </c>
      <c r="E13" s="25"/>
      <c r="J13" s="1" t="s">
        <v>15</v>
      </c>
      <c r="K13" s="2">
        <v>41</v>
      </c>
      <c r="L13" s="26" t="str">
        <f>IF(G4&gt;=K13,"Pass","Fail")</f>
        <v>Pass</v>
      </c>
      <c r="N13" s="1" t="s">
        <v>58</v>
      </c>
      <c r="O13" s="25">
        <v>990</v>
      </c>
      <c r="P13" s="26" t="str">
        <f>IF(G4&gt;=O13,"Pass","Fail")</f>
        <v>Fail</v>
      </c>
    </row>
    <row r="14" spans="1:16" x14ac:dyDescent="0.25">
      <c r="D14" s="33">
        <v>1.8</v>
      </c>
      <c r="E14" s="25"/>
      <c r="J14" s="1" t="s">
        <v>17</v>
      </c>
      <c r="K14" s="2"/>
      <c r="L14" s="26"/>
      <c r="N14" s="1" t="s">
        <v>59</v>
      </c>
      <c r="O14" s="25">
        <v>880</v>
      </c>
      <c r="P14" s="26" t="str">
        <f>IF(G4&gt;=O14,"Pass","Fail")</f>
        <v>Fail</v>
      </c>
    </row>
    <row r="15" spans="1:16" x14ac:dyDescent="0.25">
      <c r="D15" s="2">
        <v>1.7</v>
      </c>
      <c r="E15" s="25"/>
      <c r="J15" s="1" t="s">
        <v>18</v>
      </c>
      <c r="K15" s="2">
        <v>66</v>
      </c>
      <c r="L15" s="26" t="str">
        <f>IF(G4&gt;=K15,"Pass","Fail")</f>
        <v>Pass</v>
      </c>
      <c r="N15" s="1" t="s">
        <v>60</v>
      </c>
      <c r="O15" s="25">
        <v>3300</v>
      </c>
      <c r="P15" s="26" t="str">
        <f>IF(G4&gt;=O15,"Pass","Fail")</f>
        <v>Fail</v>
      </c>
    </row>
    <row r="16" spans="1:16" x14ac:dyDescent="0.25">
      <c r="D16" s="2">
        <v>1.6</v>
      </c>
      <c r="E16" s="25"/>
      <c r="J16" s="1" t="s">
        <v>19</v>
      </c>
      <c r="K16" s="2"/>
      <c r="L16" s="26"/>
      <c r="N16" s="1" t="s">
        <v>61</v>
      </c>
      <c r="O16" s="25">
        <v>352</v>
      </c>
      <c r="P16" s="26" t="str">
        <f>IF(G4&gt;=O16,"Pass","Fail")</f>
        <v>Fail</v>
      </c>
    </row>
    <row r="17" spans="4:16" x14ac:dyDescent="0.25">
      <c r="D17" s="33">
        <v>1.5</v>
      </c>
      <c r="E17" s="25">
        <v>3</v>
      </c>
      <c r="J17" s="1" t="s">
        <v>20</v>
      </c>
      <c r="K17" s="2"/>
      <c r="L17" s="26"/>
      <c r="N17" s="1" t="s">
        <v>62</v>
      </c>
      <c r="O17" s="25">
        <v>352</v>
      </c>
      <c r="P17" s="26" t="str">
        <f>IF(G4&gt;=O17,"Pass","Fail")</f>
        <v>Fail</v>
      </c>
    </row>
    <row r="18" spans="4:16" x14ac:dyDescent="0.25">
      <c r="D18" s="2">
        <v>1.4</v>
      </c>
      <c r="E18" s="25"/>
      <c r="J18" s="1" t="s">
        <v>21</v>
      </c>
      <c r="K18" s="2">
        <v>123</v>
      </c>
      <c r="L18" s="26" t="str">
        <f>IF(G4&gt;=K18,"Pass","Fail")</f>
        <v>Fail</v>
      </c>
      <c r="N18" s="1" t="s">
        <v>63</v>
      </c>
      <c r="O18" s="25">
        <v>110</v>
      </c>
      <c r="P18" s="26" t="str">
        <f>IF(G4&gt;=O18,"Pass","Fail")</f>
        <v>Pass</v>
      </c>
    </row>
    <row r="19" spans="4:16" x14ac:dyDescent="0.25">
      <c r="D19" s="2">
        <v>1.3</v>
      </c>
      <c r="E19" s="25"/>
      <c r="J19" s="1" t="s">
        <v>22</v>
      </c>
      <c r="K19" s="33">
        <v>154</v>
      </c>
      <c r="L19" s="26" t="str">
        <f>IF(G4&gt;=K19,"Pass","Fail")</f>
        <v>Fail</v>
      </c>
      <c r="N19" s="1" t="s">
        <v>64</v>
      </c>
      <c r="O19" s="25">
        <v>880</v>
      </c>
      <c r="P19" s="26" t="str">
        <f>IF(G4&gt;=O19,"Pass","Fail")</f>
        <v>Fail</v>
      </c>
    </row>
    <row r="20" spans="4:16" x14ac:dyDescent="0.25">
      <c r="D20" s="33">
        <v>1.2</v>
      </c>
      <c r="E20" s="25"/>
      <c r="J20" s="1" t="s">
        <v>23</v>
      </c>
      <c r="K20" s="2">
        <v>100</v>
      </c>
      <c r="L20" s="26" t="str">
        <f>IF(G4&gt;=K20,"Pass","Fail")</f>
        <v>Pass</v>
      </c>
      <c r="N20" s="1" t="s">
        <v>65</v>
      </c>
      <c r="O20" s="25">
        <v>220</v>
      </c>
      <c r="P20" s="26" t="str">
        <f>IF(G4&gt;=O20,"Pass","Fail")</f>
        <v>Fail</v>
      </c>
    </row>
    <row r="21" spans="4:16" x14ac:dyDescent="0.25">
      <c r="D21" s="2">
        <v>1.1000000000000001</v>
      </c>
      <c r="E21" s="25">
        <v>4</v>
      </c>
      <c r="J21" s="1" t="s">
        <v>24</v>
      </c>
      <c r="K21" s="2">
        <v>85</v>
      </c>
      <c r="L21" s="26" t="str">
        <f>IF(G4&gt;=K21,"Pass","Fail")</f>
        <v>Pass</v>
      </c>
      <c r="N21" s="1" t="s">
        <v>66</v>
      </c>
      <c r="O21" s="25">
        <v>264</v>
      </c>
      <c r="P21" s="26" t="str">
        <f>IF(G4&gt;=O21,"Pass","Fail")</f>
        <v>Fail</v>
      </c>
    </row>
    <row r="22" spans="4:16" x14ac:dyDescent="0.25">
      <c r="D22" s="2">
        <v>1</v>
      </c>
      <c r="E22" s="25">
        <v>5</v>
      </c>
      <c r="J22" s="1" t="s">
        <v>25</v>
      </c>
      <c r="K22" s="2">
        <v>80</v>
      </c>
      <c r="L22" s="26" t="str">
        <f>IF(G4&gt;=K22,"Pass","Fail")</f>
        <v>Pass</v>
      </c>
      <c r="N22" s="1" t="s">
        <v>67</v>
      </c>
      <c r="O22" s="25">
        <v>2200</v>
      </c>
      <c r="P22" s="26" t="str">
        <f>IF(G4&gt;=O22,"Pass","Fail")</f>
        <v>Fail</v>
      </c>
    </row>
    <row r="23" spans="4:16" x14ac:dyDescent="0.25">
      <c r="D23" s="33">
        <v>0.9</v>
      </c>
      <c r="E23" s="25"/>
      <c r="J23" s="1" t="s">
        <v>26</v>
      </c>
      <c r="K23" s="2">
        <v>105</v>
      </c>
      <c r="L23" s="26" t="str">
        <f>IF(G4&gt;=K23,"Pass","Fail")</f>
        <v>Pass</v>
      </c>
      <c r="N23" s="49"/>
      <c r="O23" s="50"/>
      <c r="P23" s="51"/>
    </row>
    <row r="24" spans="4:16" ht="15" customHeight="1" x14ac:dyDescent="0.25">
      <c r="D24" s="2">
        <v>0.8</v>
      </c>
      <c r="E24" s="25">
        <v>6</v>
      </c>
      <c r="J24" s="1" t="s">
        <v>27</v>
      </c>
      <c r="K24" s="2">
        <v>66</v>
      </c>
      <c r="L24" s="26" t="str">
        <f>IF(G4&gt;=K24,"Pass","Fail")</f>
        <v>Pass</v>
      </c>
      <c r="N24" s="54" t="s">
        <v>56</v>
      </c>
      <c r="O24" s="54" t="s">
        <v>47</v>
      </c>
      <c r="P24" s="54" t="s">
        <v>46</v>
      </c>
    </row>
    <row r="25" spans="4:16" ht="15" customHeight="1" x14ac:dyDescent="0.25">
      <c r="D25" s="2">
        <v>0.7</v>
      </c>
      <c r="E25" s="25">
        <v>7</v>
      </c>
      <c r="J25" s="1" t="s">
        <v>28</v>
      </c>
      <c r="K25" s="2">
        <v>66</v>
      </c>
      <c r="L25" s="26" t="str">
        <f>IF(G4&gt;=K25,"Pass","Fail")</f>
        <v>Pass</v>
      </c>
      <c r="N25" s="55"/>
      <c r="O25" s="55"/>
      <c r="P25" s="55"/>
    </row>
    <row r="26" spans="4:16" x14ac:dyDescent="0.25">
      <c r="D26" s="33">
        <v>0.6</v>
      </c>
      <c r="E26" s="38">
        <v>8</v>
      </c>
      <c r="J26" s="1" t="s">
        <v>29</v>
      </c>
      <c r="K26" s="2">
        <v>76</v>
      </c>
      <c r="L26" s="26" t="str">
        <f>IF(G4&gt;=K26,"Pass","Fail")</f>
        <v>Pass</v>
      </c>
      <c r="N26" s="41" t="s">
        <v>108</v>
      </c>
      <c r="O26" s="42">
        <v>220</v>
      </c>
      <c r="P26" s="39" t="str">
        <f>IF(G4&gt;=O26,"Pass","Fail")</f>
        <v>Fail</v>
      </c>
    </row>
    <row r="27" spans="4:16" x14ac:dyDescent="0.25">
      <c r="D27" s="2">
        <v>0.5</v>
      </c>
      <c r="E27" s="25">
        <v>9</v>
      </c>
      <c r="J27" s="1" t="s">
        <v>30</v>
      </c>
      <c r="K27" s="2">
        <v>61</v>
      </c>
      <c r="L27" s="26" t="str">
        <f>IF(G4&gt;=K27,"Pass","Fail")</f>
        <v>Pass</v>
      </c>
      <c r="N27" s="1" t="s">
        <v>68</v>
      </c>
      <c r="O27" s="25">
        <v>80</v>
      </c>
      <c r="P27" s="32" t="str">
        <f>IF(G4&gt;=O27,"Pass","Fail")</f>
        <v>Pass</v>
      </c>
    </row>
    <row r="28" spans="4:16" x14ac:dyDescent="0.25">
      <c r="D28" s="2">
        <v>0.4</v>
      </c>
      <c r="E28" s="25">
        <v>11</v>
      </c>
      <c r="J28" s="1" t="s">
        <v>31</v>
      </c>
      <c r="K28" s="2">
        <v>152</v>
      </c>
      <c r="L28" s="26" t="str">
        <f>IF(G4&gt;=K28,"Pass","Fail")</f>
        <v>Fail</v>
      </c>
      <c r="N28" s="1" t="s">
        <v>69</v>
      </c>
      <c r="O28" s="25">
        <v>66</v>
      </c>
      <c r="P28" s="32" t="str">
        <f>IF(G4&gt;=O28,"Pass","Fail")</f>
        <v>Pass</v>
      </c>
    </row>
    <row r="29" spans="4:16" x14ac:dyDescent="0.25">
      <c r="D29" s="33">
        <v>0.3</v>
      </c>
      <c r="E29" s="38">
        <v>15</v>
      </c>
      <c r="J29" s="1" t="s">
        <v>32</v>
      </c>
      <c r="K29" s="33">
        <v>264</v>
      </c>
      <c r="L29" s="26" t="str">
        <f>IF(G4&gt;=K29,"Pass","Fail")</f>
        <v>Fail</v>
      </c>
      <c r="N29" s="1" t="s">
        <v>70</v>
      </c>
      <c r="O29" s="25"/>
      <c r="P29" s="32"/>
    </row>
    <row r="30" spans="4:16" x14ac:dyDescent="0.25">
      <c r="D30" s="2">
        <v>0.2</v>
      </c>
      <c r="E30" s="25">
        <v>22</v>
      </c>
      <c r="J30" s="1" t="s">
        <v>33</v>
      </c>
      <c r="K30" s="2">
        <v>62</v>
      </c>
      <c r="L30" s="26" t="str">
        <f>IF(G4&gt;=K30,"Pass","Fail")</f>
        <v>Pass</v>
      </c>
      <c r="N30" s="1" t="s">
        <v>71</v>
      </c>
      <c r="O30" s="25">
        <v>66</v>
      </c>
      <c r="P30" s="32" t="str">
        <f>IF(G4&gt;=O30,"Pass","Fail")</f>
        <v>Pass</v>
      </c>
    </row>
    <row r="31" spans="4:16" x14ac:dyDescent="0.25">
      <c r="D31" s="2">
        <v>0.1</v>
      </c>
      <c r="E31" s="38">
        <v>45</v>
      </c>
      <c r="J31" s="1" t="s">
        <v>34</v>
      </c>
      <c r="K31" s="2">
        <v>34</v>
      </c>
      <c r="L31" s="26" t="str">
        <f>IF(G4&gt;=K31,"Pass","Fail")</f>
        <v>Pass</v>
      </c>
      <c r="N31" s="1" t="s">
        <v>72</v>
      </c>
      <c r="O31" s="25"/>
      <c r="P31" s="32"/>
    </row>
    <row r="32" spans="4:16" ht="15" customHeight="1" x14ac:dyDescent="0.25">
      <c r="J32" s="1" t="s">
        <v>35</v>
      </c>
      <c r="K32" s="2"/>
      <c r="L32" s="26"/>
      <c r="N32" s="46" t="s">
        <v>86</v>
      </c>
      <c r="O32" s="45">
        <v>66</v>
      </c>
      <c r="P32" s="32" t="str">
        <f>IF(G4&gt;=O32,"Pass","Fail")</f>
        <v>Pass</v>
      </c>
    </row>
    <row r="33" spans="4:16" ht="15" customHeight="1" x14ac:dyDescent="0.25">
      <c r="J33" s="1" t="s">
        <v>36</v>
      </c>
      <c r="K33" s="2">
        <v>62</v>
      </c>
      <c r="L33" s="26" t="str">
        <f>IF(G4&gt;=K33,"Pass","Fail")</f>
        <v>Pass</v>
      </c>
      <c r="N33" s="46" t="s">
        <v>87</v>
      </c>
      <c r="O33" s="45">
        <v>4400</v>
      </c>
      <c r="P33" s="32" t="str">
        <f>IF(G4&gt;=O33,"Pass","Fail")</f>
        <v>Fail</v>
      </c>
    </row>
    <row r="34" spans="4:16" x14ac:dyDescent="0.25">
      <c r="D34" s="56" t="s">
        <v>95</v>
      </c>
      <c r="E34" s="56"/>
      <c r="F34" s="56"/>
      <c r="J34" s="1" t="s">
        <v>37</v>
      </c>
      <c r="K34" s="2">
        <v>57</v>
      </c>
      <c r="L34" s="26" t="str">
        <f>IF(G4&gt;=K34,"Pass","Fail")</f>
        <v>Pass</v>
      </c>
      <c r="N34" s="48"/>
      <c r="O34" s="48"/>
      <c r="P34" s="48"/>
    </row>
    <row r="35" spans="4:16" ht="28.5" customHeight="1" x14ac:dyDescent="0.25">
      <c r="D35" s="3" t="s">
        <v>96</v>
      </c>
      <c r="E35" s="36" t="s">
        <v>97</v>
      </c>
      <c r="F35" s="3" t="s">
        <v>98</v>
      </c>
      <c r="J35" s="1" t="s">
        <v>38</v>
      </c>
      <c r="K35" s="2">
        <v>66</v>
      </c>
      <c r="L35" s="26" t="str">
        <f>IF(G4&gt;=K35,"Pass","Fail")</f>
        <v>Pass</v>
      </c>
      <c r="N35" s="47" t="s">
        <v>57</v>
      </c>
      <c r="O35" s="47" t="s">
        <v>47</v>
      </c>
      <c r="P35" s="47" t="s">
        <v>46</v>
      </c>
    </row>
    <row r="36" spans="4:16" x14ac:dyDescent="0.25">
      <c r="D36" s="37" t="s">
        <v>99</v>
      </c>
      <c r="E36" s="37" t="s">
        <v>102</v>
      </c>
      <c r="F36" s="40" t="s">
        <v>105</v>
      </c>
      <c r="J36" s="1" t="s">
        <v>39</v>
      </c>
      <c r="K36" s="2"/>
      <c r="L36" s="26"/>
      <c r="N36" s="47"/>
      <c r="O36" s="47"/>
      <c r="P36" s="47"/>
    </row>
    <row r="37" spans="4:16" ht="15" customHeight="1" x14ac:dyDescent="0.25">
      <c r="D37" s="37" t="s">
        <v>100</v>
      </c>
      <c r="E37" s="37" t="s">
        <v>103</v>
      </c>
      <c r="F37" s="37" t="s">
        <v>106</v>
      </c>
      <c r="J37" s="1" t="s">
        <v>40</v>
      </c>
      <c r="K37" s="2">
        <v>55</v>
      </c>
      <c r="L37" s="26" t="str">
        <f>IF(G4&gt;=K37,"Pass","Fail")</f>
        <v>Pass</v>
      </c>
      <c r="N37" s="1" t="s">
        <v>73</v>
      </c>
      <c r="O37" s="25"/>
      <c r="P37" s="26"/>
    </row>
    <row r="38" spans="4:16" ht="15" customHeight="1" x14ac:dyDescent="0.25">
      <c r="D38" s="37" t="s">
        <v>101</v>
      </c>
      <c r="E38" s="37" t="s">
        <v>104</v>
      </c>
      <c r="F38" s="37" t="s">
        <v>107</v>
      </c>
      <c r="J38" s="1" t="s">
        <v>41</v>
      </c>
      <c r="K38" s="2">
        <v>88</v>
      </c>
      <c r="L38" s="26" t="str">
        <f>IF(G4&gt;=K38,"Pass","Fail")</f>
        <v>Pass</v>
      </c>
      <c r="N38" s="1" t="s">
        <v>74</v>
      </c>
      <c r="O38" s="25"/>
      <c r="P38" s="26"/>
    </row>
    <row r="39" spans="4:16" x14ac:dyDescent="0.25">
      <c r="J39" s="1" t="s">
        <v>42</v>
      </c>
      <c r="K39" s="2">
        <v>38</v>
      </c>
      <c r="L39" s="26" t="str">
        <f>IF(G4&gt;=K39,"Pass","Fail")</f>
        <v>Pass</v>
      </c>
      <c r="N39" s="46" t="s">
        <v>83</v>
      </c>
      <c r="O39" s="45">
        <v>220</v>
      </c>
      <c r="P39" s="26" t="str">
        <f>IF(G4&gt;=O39,"Pass","Fail")</f>
        <v>Fail</v>
      </c>
    </row>
    <row r="40" spans="4:16" x14ac:dyDescent="0.25">
      <c r="J40" s="1" t="s">
        <v>43</v>
      </c>
      <c r="K40" s="2"/>
      <c r="L40" s="26"/>
      <c r="N40" s="46" t="s">
        <v>84</v>
      </c>
      <c r="O40" s="45">
        <v>920</v>
      </c>
      <c r="P40" s="26" t="str">
        <f>IF(G4&gt;=O40,"Pass","Fail")</f>
        <v>Fail</v>
      </c>
    </row>
    <row r="41" spans="4:16" x14ac:dyDescent="0.25">
      <c r="J41" s="1" t="s">
        <v>44</v>
      </c>
      <c r="K41" s="2">
        <v>65</v>
      </c>
      <c r="L41" s="26" t="str">
        <f>IF(G4&gt;=K41,"Pass","Fail")</f>
        <v>Pass</v>
      </c>
      <c r="N41" s="46" t="s">
        <v>85</v>
      </c>
      <c r="O41" s="45">
        <v>200</v>
      </c>
      <c r="P41" s="26" t="str">
        <f>IF(G4&gt;=O41,"Pass","Fail")</f>
        <v>Fail</v>
      </c>
    </row>
    <row r="42" spans="4:16" x14ac:dyDescent="0.25">
      <c r="J42" s="1" t="s">
        <v>45</v>
      </c>
      <c r="K42" s="2"/>
      <c r="L42" s="26"/>
      <c r="N42" s="29"/>
      <c r="O42" s="29"/>
      <c r="P42" s="29"/>
    </row>
    <row r="43" spans="4:16" ht="30" x14ac:dyDescent="0.25">
      <c r="J43" s="43" t="s">
        <v>78</v>
      </c>
      <c r="K43" s="44">
        <v>462</v>
      </c>
      <c r="L43" s="26" t="str">
        <f>IF(G4&gt;=K43,"Pass","Fail")</f>
        <v>Fail</v>
      </c>
      <c r="N43" s="29"/>
      <c r="O43" s="29"/>
      <c r="P43" s="29"/>
    </row>
    <row r="44" spans="4:16" ht="30" x14ac:dyDescent="0.25">
      <c r="J44" s="43" t="s">
        <v>79</v>
      </c>
      <c r="K44" s="45">
        <v>60</v>
      </c>
      <c r="L44" s="26" t="str">
        <f>IF(G4&gt;=K44,"Pass","Fail")</f>
        <v>Pass</v>
      </c>
      <c r="N44" s="30"/>
      <c r="O44" s="31"/>
      <c r="P44" s="22"/>
    </row>
    <row r="45" spans="4:16" ht="30" x14ac:dyDescent="0.25">
      <c r="J45" s="43" t="s">
        <v>80</v>
      </c>
      <c r="K45" s="45">
        <v>41</v>
      </c>
      <c r="L45" s="26" t="str">
        <f>IF(G4&gt;=K45,"Pass","Fail")</f>
        <v>Pass</v>
      </c>
      <c r="N45" s="28"/>
      <c r="O45" s="31"/>
      <c r="P45" s="22"/>
    </row>
    <row r="46" spans="4:16" x14ac:dyDescent="0.25">
      <c r="J46" s="43" t="s">
        <v>81</v>
      </c>
      <c r="K46" s="45">
        <v>42</v>
      </c>
      <c r="L46" s="26" t="str">
        <f>IF(G4&gt;=K46,"Pass","Fail")</f>
        <v>Pass</v>
      </c>
    </row>
    <row r="47" spans="4:16" x14ac:dyDescent="0.25">
      <c r="J47" s="43" t="s">
        <v>82</v>
      </c>
      <c r="K47" s="45">
        <v>34</v>
      </c>
      <c r="L47" s="26" t="str">
        <f>IF(G4&gt;=K47,"Pass","Fail")</f>
        <v>Pass</v>
      </c>
    </row>
    <row r="48" spans="4:16" x14ac:dyDescent="0.25">
      <c r="J48" s="12"/>
    </row>
    <row r="49" spans="10:10" x14ac:dyDescent="0.25">
      <c r="J49" s="12"/>
    </row>
  </sheetData>
  <mergeCells count="19">
    <mergeCell ref="D34:F34"/>
    <mergeCell ref="N2:P2"/>
    <mergeCell ref="A1:H1"/>
    <mergeCell ref="B2:D2"/>
    <mergeCell ref="E2:F2"/>
    <mergeCell ref="G2:H2"/>
    <mergeCell ref="J2:L2"/>
    <mergeCell ref="O35:O36"/>
    <mergeCell ref="P35:P36"/>
    <mergeCell ref="N35:N36"/>
    <mergeCell ref="N34:P34"/>
    <mergeCell ref="N10:P10"/>
    <mergeCell ref="N11:N12"/>
    <mergeCell ref="O11:O12"/>
    <mergeCell ref="P11:P12"/>
    <mergeCell ref="N23:P23"/>
    <mergeCell ref="N24:N25"/>
    <mergeCell ref="O24:O25"/>
    <mergeCell ref="P24:P25"/>
  </mergeCells>
  <conditionalFormatting sqref="L4:L47">
    <cfRule type="containsText" dxfId="7" priority="7" operator="containsText" text="Pass">
      <formula>NOT(ISERROR(SEARCH("Pass",L4)))</formula>
    </cfRule>
    <cfRule type="containsText" dxfId="6" priority="8" operator="containsText" text="Fail">
      <formula>NOT(ISERROR(SEARCH("Fail",L4)))</formula>
    </cfRule>
  </conditionalFormatting>
  <conditionalFormatting sqref="P4:P9">
    <cfRule type="containsText" dxfId="5" priority="5" operator="containsText" text="Pass">
      <formula>NOT(ISERROR(SEARCH("Pass",P4)))</formula>
    </cfRule>
    <cfRule type="containsText" dxfId="4" priority="6" operator="containsText" text="Fail">
      <formula>NOT(ISERROR(SEARCH("Fail",P4)))</formula>
    </cfRule>
  </conditionalFormatting>
  <conditionalFormatting sqref="P13:P22">
    <cfRule type="containsText" dxfId="3" priority="3" operator="containsText" text="Pass">
      <formula>NOT(ISERROR(SEARCH("Pass",P13)))</formula>
    </cfRule>
    <cfRule type="containsText" dxfId="2" priority="4" operator="containsText" text="Fail">
      <formula>NOT(ISERROR(SEARCH("Fail",P13)))</formula>
    </cfRule>
  </conditionalFormatting>
  <conditionalFormatting sqref="P44:P45 P37:P41 P26:P33">
    <cfRule type="containsText" dxfId="1" priority="1" operator="containsText" text="Pass">
      <formula>NOT(ISERROR(SEARCH("Pass",P26)))</formula>
    </cfRule>
    <cfRule type="containsText" dxfId="0" priority="2" operator="containsText" text="Fail">
      <formula>NOT(ISERROR(SEARCH("Fail",P26)))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Air&amp;Water 99% killing rate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Stroppa Stefano</dc:creator>
  <cp:lastModifiedBy>Hrvoje</cp:lastModifiedBy>
  <dcterms:created xsi:type="dcterms:W3CDTF">2020-06-05T09:10:55Z</dcterms:created>
  <dcterms:modified xsi:type="dcterms:W3CDTF">2020-10-20T12:23:58Z</dcterms:modified>
</cp:coreProperties>
</file>